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filterPrivacy="1"/>
  <xr:revisionPtr revIDLastSave="0" documentId="13_ncr:1_{487A1F66-A4F2-445E-95B8-BCEF60F0B8D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Năm N+1" sheetId="2" r:id="rId1"/>
    <sheet name="Năm N+2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0" i="4" l="1"/>
  <c r="F29" i="4"/>
  <c r="F28" i="4"/>
  <c r="E30" i="4"/>
  <c r="D30" i="4"/>
  <c r="C30" i="4"/>
  <c r="E29" i="4"/>
  <c r="E28" i="4"/>
  <c r="E31" i="4" s="1"/>
  <c r="D29" i="4"/>
  <c r="D31" i="4" s="1"/>
  <c r="C29" i="4"/>
  <c r="C28" i="4"/>
  <c r="C31" i="4" s="1"/>
  <c r="F31" i="4" l="1"/>
  <c r="C33" i="4" s="1"/>
  <c r="D19" i="4"/>
  <c r="C19" i="4"/>
  <c r="E19" i="4" s="1"/>
  <c r="D18" i="4"/>
  <c r="C18" i="4"/>
  <c r="C20" i="4" s="1"/>
  <c r="D22" i="4" s="1"/>
  <c r="D20" i="4" l="1"/>
  <c r="D23" i="4" s="1"/>
  <c r="E18" i="4"/>
  <c r="E20" i="4" s="1"/>
  <c r="F9" i="4"/>
  <c r="F8" i="4"/>
  <c r="E9" i="4"/>
  <c r="E10" i="4"/>
  <c r="C8" i="4"/>
  <c r="E8" i="4" s="1"/>
  <c r="G8" i="4" s="1"/>
  <c r="G9" i="4" l="1"/>
  <c r="G11" i="4" s="1"/>
  <c r="D35" i="4" s="1"/>
  <c r="C22" i="2"/>
  <c r="C21" i="2"/>
  <c r="F9" i="2"/>
  <c r="E9" i="2"/>
  <c r="D10" i="2"/>
  <c r="F8" i="2"/>
  <c r="E8" i="2"/>
  <c r="G8" i="2" s="1"/>
  <c r="C24" i="2" l="1"/>
  <c r="G9" i="2"/>
  <c r="G11" i="2" s="1"/>
  <c r="E26" i="2" s="1"/>
  <c r="D38" i="4"/>
  <c r="D36" i="4"/>
  <c r="D39" i="4" s="1"/>
  <c r="E28" i="2" l="1"/>
  <c r="E29" i="2"/>
</calcChain>
</file>

<file path=xl/sharedStrings.xml><?xml version="1.0" encoding="utf-8"?>
<sst xmlns="http://schemas.openxmlformats.org/spreadsheetml/2006/main" count="56" uniqueCount="36">
  <si>
    <t>1. Xác định chi phí đầu tư xây dựng tài sản</t>
  </si>
  <si>
    <t>Ngày</t>
  </si>
  <si>
    <t>Số tiền thanh toán</t>
  </si>
  <si>
    <t>Vốn vay riêng</t>
  </si>
  <si>
    <t>Vốn vay chung</t>
  </si>
  <si>
    <t>Điều chỉnh cho yếu tố thời gian</t>
  </si>
  <si>
    <t>Chi phí đầu tư tài sản cho mục đích vốn hóa chi phí đi vay</t>
  </si>
  <si>
    <t>01/01/N+1</t>
  </si>
  <si>
    <t>01/02/N+1</t>
  </si>
  <si>
    <t>01/09/N+1</t>
  </si>
  <si>
    <t>Tổng cộng</t>
  </si>
  <si>
    <t>2. Xác định chi phí đi vay đủ điều kiện vốn hóa</t>
  </si>
  <si>
    <t>a) Hợp đồng vay vốn riêng</t>
  </si>
  <si>
    <t>Giá trị chi phí đi vay đủ điều kiện vốn hóa:</t>
  </si>
  <si>
    <t>b) Hợp dồng vay chung</t>
  </si>
  <si>
    <t>Tỷ lệ vốn hóa</t>
  </si>
  <si>
    <t>Tổng chi phí đi vay</t>
  </si>
  <si>
    <t>Số dư gốc vay bình quân</t>
  </si>
  <si>
    <t>Tổng chi phí lãi vay vốn hóa vào giá trị tài sản trong năm N+1:</t>
  </si>
  <si>
    <t>Chi phí lãi vay được ghi nhận vào chi phí trong kỳ:</t>
  </si>
  <si>
    <t>01/01/N+2</t>
  </si>
  <si>
    <t>01/07/N+2</t>
  </si>
  <si>
    <t>a) Hợp đồng vay riêng</t>
  </si>
  <si>
    <t>2. Chi phí đi vay đủ điều kiện vốn hóa</t>
  </si>
  <si>
    <t>Chi phí đi vay phát sinh</t>
  </si>
  <si>
    <t>T1-T11</t>
  </si>
  <si>
    <t>T12</t>
  </si>
  <si>
    <t>Chi phí đi vay đủ điều kiện vốn hóa:</t>
  </si>
  <si>
    <t>Chi phí đi vay được ghi nhận vào chi phí:</t>
  </si>
  <si>
    <t>b) Hợp đồng vay chung</t>
  </si>
  <si>
    <t>Vay ngắn hạn ngân hàng K</t>
  </si>
  <si>
    <t>Vay ngắn hạn ngân hàng M</t>
  </si>
  <si>
    <t>Vay dài hạn ngân hàng M</t>
  </si>
  <si>
    <t>Tỷ lệ vốn hóa:</t>
  </si>
  <si>
    <t>Chi phí đi vay ghi nhận vào chi phí trong kỳ:</t>
  </si>
  <si>
    <t>Chi phí đi vay vốn hóa năm N+2: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</si>
</sst>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_);_(@_)"/>
    <numFmt numFmtId="165" formatCode="_(* #,##0.00_);_(* \(#,##0.00\);_(* &quot;-&quot;??_);_(@_)"/>
  </numFmts>
  <fonts count="3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">
    <xf numFmtId="0" fontId="0" fillId="0" borderId="0" xfId="0"/>
    <xf numFmtId="164" fontId="0" fillId="0" borderId="0" xfId="0" applyNumberForma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 wrapText="1"/>
    </xf>
    <xf numFmtId="0" fontId="0" fillId="0" borderId="1" xfId="0" applyBorder="1"/>
    <xf numFmtId="164" fontId="0" fillId="0" borderId="1" xfId="0" applyNumberFormat="1" applyBorder="1"/>
    <xf numFmtId="165" fontId="0" fillId="0" borderId="1" xfId="1" applyFont="1" applyBorder="1"/>
    <xf numFmtId="164" fontId="2" fillId="0" borderId="1" xfId="0" applyNumberFormat="1" applyFont="1" applyBorder="1"/>
    <xf numFmtId="10" fontId="0" fillId="0" borderId="0" xfId="2" applyNumberFormat="1" applyFont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48493</xdr:rowOff>
    </xdr:from>
    <xdr:to>
      <xdr:col>1</xdr:col>
      <xdr:colOff>365760</xdr:colOff>
      <xdr:row>3</xdr:row>
      <xdr:rowOff>30023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4338FF2-CBAF-4FB0-9A2D-B7441862E3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48493"/>
          <a:ext cx="1036320" cy="5073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46628</xdr:rowOff>
    </xdr:from>
    <xdr:to>
      <xdr:col>1</xdr:col>
      <xdr:colOff>365760</xdr:colOff>
      <xdr:row>3</xdr:row>
      <xdr:rowOff>31888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F8E6149-A8B0-49A0-8AAE-2B1ED519BF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46628"/>
          <a:ext cx="1043940" cy="5110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EE4E0D-06E8-46B5-AFB6-9FB5C9FC3206}">
  <dimension ref="A5:R29"/>
  <sheetViews>
    <sheetView tabSelected="1" workbookViewId="0">
      <selection activeCell="B1" sqref="B1"/>
    </sheetView>
  </sheetViews>
  <sheetFormatPr defaultRowHeight="13.8" x14ac:dyDescent="0.25"/>
  <cols>
    <col min="2" max="2" width="21.59765625" customWidth="1"/>
    <col min="3" max="3" width="16.69921875" style="1" customWidth="1"/>
    <col min="4" max="4" width="12.69921875" style="1" customWidth="1"/>
    <col min="5" max="5" width="16" style="1" customWidth="1"/>
    <col min="6" max="6" width="15.3984375" style="1" customWidth="1"/>
    <col min="7" max="7" width="21.59765625" style="1" customWidth="1"/>
    <col min="8" max="18" width="8.8984375" style="1"/>
  </cols>
  <sheetData>
    <row r="5" spans="1:18" x14ac:dyDescent="0.25">
      <c r="A5" t="s">
        <v>0</v>
      </c>
    </row>
    <row r="7" spans="1:18" s="2" customFormat="1" ht="41.4" x14ac:dyDescent="0.25">
      <c r="B7" s="4" t="s">
        <v>1</v>
      </c>
      <c r="C7" s="5" t="s">
        <v>2</v>
      </c>
      <c r="D7" s="5" t="s">
        <v>3</v>
      </c>
      <c r="E7" s="5" t="s">
        <v>4</v>
      </c>
      <c r="F7" s="6" t="s">
        <v>5</v>
      </c>
      <c r="G7" s="6" t="s">
        <v>6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</row>
    <row r="8" spans="1:18" x14ac:dyDescent="0.25">
      <c r="B8" s="7" t="s">
        <v>7</v>
      </c>
      <c r="C8" s="8">
        <v>20000</v>
      </c>
      <c r="D8" s="8">
        <v>0</v>
      </c>
      <c r="E8" s="8">
        <f>C8</f>
        <v>20000</v>
      </c>
      <c r="F8" s="9">
        <f>12/12</f>
        <v>1</v>
      </c>
      <c r="G8" s="8">
        <f>E8*F8</f>
        <v>20000</v>
      </c>
    </row>
    <row r="9" spans="1:18" x14ac:dyDescent="0.25">
      <c r="B9" s="7" t="s">
        <v>8</v>
      </c>
      <c r="C9" s="8">
        <v>15000</v>
      </c>
      <c r="D9" s="8">
        <v>0</v>
      </c>
      <c r="E9" s="8">
        <f>C9</f>
        <v>15000</v>
      </c>
      <c r="F9" s="9">
        <f>11/12</f>
        <v>0.91666666666666663</v>
      </c>
      <c r="G9" s="8">
        <f>E9*F9</f>
        <v>13750</v>
      </c>
    </row>
    <row r="10" spans="1:18" x14ac:dyDescent="0.25">
      <c r="B10" s="7" t="s">
        <v>9</v>
      </c>
      <c r="C10" s="8">
        <v>15000</v>
      </c>
      <c r="D10" s="8">
        <f>C10</f>
        <v>15000</v>
      </c>
      <c r="E10" s="8">
        <v>0</v>
      </c>
      <c r="F10" s="8"/>
      <c r="G10" s="8"/>
    </row>
    <row r="11" spans="1:18" x14ac:dyDescent="0.25">
      <c r="B11" s="12" t="s">
        <v>10</v>
      </c>
      <c r="C11" s="12"/>
      <c r="D11" s="12"/>
      <c r="E11" s="12"/>
      <c r="F11" s="12"/>
      <c r="G11" s="10">
        <f>SUM(G8:G10)</f>
        <v>33750</v>
      </c>
    </row>
    <row r="13" spans="1:18" x14ac:dyDescent="0.25">
      <c r="A13" t="s">
        <v>11</v>
      </c>
    </row>
    <row r="15" spans="1:18" x14ac:dyDescent="0.25">
      <c r="A15" t="s">
        <v>12</v>
      </c>
    </row>
    <row r="17" spans="1:5" x14ac:dyDescent="0.25">
      <c r="B17" t="s">
        <v>13</v>
      </c>
      <c r="E17" s="1">
        <v>400</v>
      </c>
    </row>
    <row r="19" spans="1:5" x14ac:dyDescent="0.25">
      <c r="A19" t="s">
        <v>14</v>
      </c>
    </row>
    <row r="21" spans="1:5" x14ac:dyDescent="0.25">
      <c r="B21" t="s">
        <v>16</v>
      </c>
      <c r="C21" s="1">
        <f>30000*9%*9/12+20000*10%*7/12</f>
        <v>3191.666666666667</v>
      </c>
    </row>
    <row r="22" spans="1:5" x14ac:dyDescent="0.25">
      <c r="B22" t="s">
        <v>17</v>
      </c>
      <c r="C22" s="1">
        <f>30000*9/12+20000*7/12</f>
        <v>34166.666666666664</v>
      </c>
    </row>
    <row r="24" spans="1:5" x14ac:dyDescent="0.25">
      <c r="B24" t="s">
        <v>15</v>
      </c>
      <c r="C24" s="11">
        <f>C21/C22</f>
        <v>9.3414634146341477E-2</v>
      </c>
    </row>
    <row r="26" spans="1:5" x14ac:dyDescent="0.25">
      <c r="B26" t="s">
        <v>13</v>
      </c>
      <c r="E26" s="1">
        <f>G11*C24</f>
        <v>3152.7439024390246</v>
      </c>
    </row>
    <row r="28" spans="1:5" x14ac:dyDescent="0.25">
      <c r="B28" t="s">
        <v>18</v>
      </c>
      <c r="E28" s="1">
        <f>E17+E26</f>
        <v>3552.7439024390246</v>
      </c>
    </row>
    <row r="29" spans="1:5" x14ac:dyDescent="0.25">
      <c r="B29" t="s">
        <v>19</v>
      </c>
      <c r="E29" s="1">
        <f>C21-E26</f>
        <v>38.922764227642347</v>
      </c>
    </row>
  </sheetData>
  <mergeCells count="1">
    <mergeCell ref="B11:F1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D4311-ABD1-4612-AE7E-828F68C403EB}">
  <dimension ref="A5:G39"/>
  <sheetViews>
    <sheetView workbookViewId="0">
      <selection activeCell="B2" sqref="B2"/>
    </sheetView>
  </sheetViews>
  <sheetFormatPr defaultColWidth="8.8984375" defaultRowHeight="13.8" x14ac:dyDescent="0.25"/>
  <cols>
    <col min="1" max="1" width="8.8984375" style="1"/>
    <col min="2" max="2" width="25.8984375" style="1" customWidth="1"/>
    <col min="3" max="3" width="16.69921875" style="1" customWidth="1"/>
    <col min="4" max="4" width="12.69921875" style="1" customWidth="1"/>
    <col min="5" max="5" width="16" style="1" customWidth="1"/>
    <col min="6" max="6" width="23.296875" style="1" customWidth="1"/>
    <col min="7" max="7" width="21.59765625" style="1" customWidth="1"/>
    <col min="8" max="16384" width="8.8984375" style="1"/>
  </cols>
  <sheetData>
    <row r="5" spans="1:7" x14ac:dyDescent="0.25">
      <c r="A5" s="1" t="s">
        <v>0</v>
      </c>
    </row>
    <row r="7" spans="1:7" ht="41.4" x14ac:dyDescent="0.25">
      <c r="B7" s="4" t="s">
        <v>1</v>
      </c>
      <c r="C7" s="5" t="s">
        <v>2</v>
      </c>
      <c r="D7" s="5" t="s">
        <v>3</v>
      </c>
      <c r="E7" s="5" t="s">
        <v>4</v>
      </c>
      <c r="F7" s="6" t="s">
        <v>5</v>
      </c>
      <c r="G7" s="6" t="s">
        <v>6</v>
      </c>
    </row>
    <row r="8" spans="1:7" x14ac:dyDescent="0.25">
      <c r="B8" s="8" t="s">
        <v>20</v>
      </c>
      <c r="C8" s="8">
        <f>SUM('Năm N+1'!C8:C10)</f>
        <v>50000</v>
      </c>
      <c r="D8" s="8">
        <v>15000</v>
      </c>
      <c r="E8" s="8">
        <f>C8-D8</f>
        <v>35000</v>
      </c>
      <c r="F8" s="9">
        <f>11/12</f>
        <v>0.91666666666666663</v>
      </c>
      <c r="G8" s="8">
        <f>E8*F8</f>
        <v>32083.333333333332</v>
      </c>
    </row>
    <row r="9" spans="1:7" x14ac:dyDescent="0.25">
      <c r="B9" s="8" t="s">
        <v>20</v>
      </c>
      <c r="C9" s="8">
        <v>25000</v>
      </c>
      <c r="D9" s="8">
        <v>0</v>
      </c>
      <c r="E9" s="8">
        <f>C9-D9</f>
        <v>25000</v>
      </c>
      <c r="F9" s="9">
        <f>11/12</f>
        <v>0.91666666666666663</v>
      </c>
      <c r="G9" s="8">
        <f>E9*F9</f>
        <v>22916.666666666664</v>
      </c>
    </row>
    <row r="10" spans="1:7" x14ac:dyDescent="0.25">
      <c r="B10" s="8" t="s">
        <v>21</v>
      </c>
      <c r="C10" s="8">
        <v>35000</v>
      </c>
      <c r="D10" s="8">
        <v>35000</v>
      </c>
      <c r="E10" s="8">
        <f>C10-D10</f>
        <v>0</v>
      </c>
      <c r="F10" s="9"/>
      <c r="G10" s="8"/>
    </row>
    <row r="11" spans="1:7" x14ac:dyDescent="0.25">
      <c r="B11" s="13" t="s">
        <v>10</v>
      </c>
      <c r="C11" s="13"/>
      <c r="D11" s="13"/>
      <c r="E11" s="13"/>
      <c r="F11" s="13"/>
      <c r="G11" s="10">
        <f>SUM(G8:G10)</f>
        <v>55000</v>
      </c>
    </row>
    <row r="13" spans="1:7" x14ac:dyDescent="0.25">
      <c r="A13" s="1" t="s">
        <v>23</v>
      </c>
    </row>
    <row r="15" spans="1:7" x14ac:dyDescent="0.25">
      <c r="A15" s="1" t="s">
        <v>22</v>
      </c>
    </row>
    <row r="17" spans="1:6" s="3" customFormat="1" x14ac:dyDescent="0.25">
      <c r="B17" s="5" t="s">
        <v>24</v>
      </c>
      <c r="C17" s="5" t="s">
        <v>25</v>
      </c>
      <c r="D17" s="5" t="s">
        <v>26</v>
      </c>
      <c r="E17" s="5" t="s">
        <v>10</v>
      </c>
    </row>
    <row r="18" spans="1:6" x14ac:dyDescent="0.25">
      <c r="B18" s="8"/>
      <c r="C18" s="8">
        <f>15000*8%*11/12</f>
        <v>1100</v>
      </c>
      <c r="D18" s="8">
        <f>15000*8%/12</f>
        <v>100</v>
      </c>
      <c r="E18" s="8">
        <f>SUM(C18:D18)</f>
        <v>1200</v>
      </c>
    </row>
    <row r="19" spans="1:6" x14ac:dyDescent="0.25">
      <c r="B19" s="8"/>
      <c r="C19" s="8">
        <f>35000*8%*5/12</f>
        <v>1166.6666666666667</v>
      </c>
      <c r="D19" s="8">
        <f>35000*8%/12</f>
        <v>233.33333333333334</v>
      </c>
      <c r="E19" s="8">
        <f>SUM(C19:D19)</f>
        <v>1400</v>
      </c>
    </row>
    <row r="20" spans="1:6" x14ac:dyDescent="0.25">
      <c r="B20" s="10" t="s">
        <v>10</v>
      </c>
      <c r="C20" s="10">
        <f>SUM(C18:C19)</f>
        <v>2266.666666666667</v>
      </c>
      <c r="D20" s="10">
        <f>SUM(D18:D19)</f>
        <v>333.33333333333337</v>
      </c>
      <c r="E20" s="10">
        <f>SUM(E18:E19)</f>
        <v>2600</v>
      </c>
    </row>
    <row r="22" spans="1:6" x14ac:dyDescent="0.25">
      <c r="B22" s="1" t="s">
        <v>27</v>
      </c>
      <c r="D22" s="1">
        <f>C20</f>
        <v>2266.666666666667</v>
      </c>
    </row>
    <row r="23" spans="1:6" x14ac:dyDescent="0.25">
      <c r="B23" s="1" t="s">
        <v>28</v>
      </c>
      <c r="D23" s="1">
        <f>D20</f>
        <v>333.33333333333337</v>
      </c>
    </row>
    <row r="25" spans="1:6" x14ac:dyDescent="0.25">
      <c r="A25" s="1" t="s">
        <v>29</v>
      </c>
    </row>
    <row r="27" spans="1:6" s="3" customFormat="1" x14ac:dyDescent="0.25">
      <c r="B27" s="5" t="s">
        <v>16</v>
      </c>
      <c r="C27" s="5" t="s">
        <v>25</v>
      </c>
      <c r="D27" s="5" t="s">
        <v>26</v>
      </c>
      <c r="E27" s="5" t="s">
        <v>10</v>
      </c>
      <c r="F27" s="5" t="s">
        <v>17</v>
      </c>
    </row>
    <row r="28" spans="1:6" x14ac:dyDescent="0.25">
      <c r="B28" s="8" t="s">
        <v>30</v>
      </c>
      <c r="C28" s="8">
        <f>30000*9%*9/12</f>
        <v>2025</v>
      </c>
      <c r="D28" s="8">
        <v>0</v>
      </c>
      <c r="E28" s="8">
        <f>SUM(C28:D28)</f>
        <v>2025</v>
      </c>
      <c r="F28" s="8">
        <f>30000*9/12</f>
        <v>22500</v>
      </c>
    </row>
    <row r="29" spans="1:6" x14ac:dyDescent="0.25">
      <c r="B29" s="8" t="s">
        <v>31</v>
      </c>
      <c r="C29" s="8">
        <f>20000*8%*9/12</f>
        <v>1200</v>
      </c>
      <c r="D29" s="8">
        <f>20000*8%/12</f>
        <v>133.33333333333334</v>
      </c>
      <c r="E29" s="8">
        <f>SUM(C29:D29)</f>
        <v>1333.3333333333333</v>
      </c>
      <c r="F29" s="8">
        <f>20000*9/12</f>
        <v>15000</v>
      </c>
    </row>
    <row r="30" spans="1:6" x14ac:dyDescent="0.25">
      <c r="B30" s="8" t="s">
        <v>32</v>
      </c>
      <c r="C30" s="8">
        <f>20000*10%*11/12</f>
        <v>1833.3333333333333</v>
      </c>
      <c r="D30" s="8">
        <f>20000*10%/12</f>
        <v>166.66666666666666</v>
      </c>
      <c r="E30" s="8">
        <f>SUM(C30:D30)</f>
        <v>2000</v>
      </c>
      <c r="F30" s="8">
        <f>20000*11/12</f>
        <v>18333.333333333332</v>
      </c>
    </row>
    <row r="31" spans="1:6" x14ac:dyDescent="0.25">
      <c r="B31" s="10" t="s">
        <v>10</v>
      </c>
      <c r="C31" s="10">
        <f>SUM(C28:C30)</f>
        <v>5058.333333333333</v>
      </c>
      <c r="D31" s="10">
        <f t="shared" ref="D31:F31" si="0">SUM(D28:D30)</f>
        <v>300</v>
      </c>
      <c r="E31" s="10">
        <f t="shared" si="0"/>
        <v>5358.333333333333</v>
      </c>
      <c r="F31" s="10">
        <f t="shared" si="0"/>
        <v>55833.333333333328</v>
      </c>
    </row>
    <row r="33" spans="2:4" x14ac:dyDescent="0.25">
      <c r="B33" s="1" t="s">
        <v>33</v>
      </c>
      <c r="C33" s="11">
        <f>C31/F31</f>
        <v>9.0597014925373143E-2</v>
      </c>
    </row>
    <row r="35" spans="2:4" x14ac:dyDescent="0.25">
      <c r="B35" s="1" t="s">
        <v>27</v>
      </c>
      <c r="D35" s="1">
        <f>G11*C33</f>
        <v>4982.8358208955233</v>
      </c>
    </row>
    <row r="36" spans="2:4" x14ac:dyDescent="0.25">
      <c r="B36" s="1" t="s">
        <v>34</v>
      </c>
      <c r="D36" s="1">
        <f>C31-D35+D31</f>
        <v>375.49751243780975</v>
      </c>
    </row>
    <row r="38" spans="2:4" x14ac:dyDescent="0.25">
      <c r="B38" s="1" t="s">
        <v>35</v>
      </c>
      <c r="D38" s="1">
        <f>D22+D35</f>
        <v>7249.5024875621903</v>
      </c>
    </row>
    <row r="39" spans="2:4" x14ac:dyDescent="0.25">
      <c r="B39" s="1" t="s">
        <v>34</v>
      </c>
      <c r="D39" s="1">
        <f>D23+D36</f>
        <v>708.83084577114312</v>
      </c>
    </row>
  </sheetData>
  <mergeCells count="1">
    <mergeCell ref="B11:F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Năm N+1</vt:lpstr>
      <vt:lpstr>Năm N+2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2023-08-04T04:50:54Z</dcterms:modified>
</cp:coreProperties>
</file>